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980" yWindow="1860" windowWidth="25600" windowHeight="18380" tabRatio="500" firstSheet="1" activeTab="5"/>
  </bookViews>
  <sheets>
    <sheet name="lysate RLUs rep 1" sheetId="1" r:id="rId1"/>
    <sheet name="lysate quant rep 1" sheetId="2" r:id="rId2"/>
    <sheet name="lysate RLUs rep 2" sheetId="3" r:id="rId3"/>
    <sheet name="lysate quant rep 2" sheetId="4" r:id="rId4"/>
    <sheet name="compiled" sheetId="6" r:id="rId5"/>
    <sheet name="Unpaired t tests" sheetId="5" r:id="rId6"/>
  </sheets>
  <definedNames>
    <definedName name="_2018_08_14_384_well_Caspase_8_glo_Assay_HCT_INS_RHO_H460_siRNA_MPZ" localSheetId="0">'lysate RLUs rep 1'!$A$1:$AF$21</definedName>
    <definedName name="_2018_09_20_384_well_Caspase_8_glo_Assay_HCT116_cytoGFP_INS_RHO_GFP_IP" localSheetId="2">'lysate RLUs rep 2'!$A$1:$AF$21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" i="6" l="1"/>
  <c r="D5" i="6"/>
  <c r="B5" i="6"/>
  <c r="C4" i="6"/>
  <c r="D4" i="6"/>
  <c r="B4" i="6"/>
  <c r="G3" i="4"/>
  <c r="G4" i="4"/>
  <c r="G5" i="4"/>
  <c r="G2" i="4"/>
  <c r="S20" i="3"/>
  <c r="Q24" i="3"/>
  <c r="T24" i="3"/>
  <c r="T20" i="3"/>
  <c r="Q25" i="3"/>
  <c r="T25" i="3"/>
  <c r="U20" i="3"/>
  <c r="Q26" i="3"/>
  <c r="T26" i="3"/>
  <c r="T27" i="3"/>
  <c r="V20" i="3"/>
  <c r="R24" i="3"/>
  <c r="U24" i="3"/>
  <c r="W20" i="3"/>
  <c r="R25" i="3"/>
  <c r="U25" i="3"/>
  <c r="X20" i="3"/>
  <c r="R26" i="3"/>
  <c r="U26" i="3"/>
  <c r="U27" i="3"/>
  <c r="S27" i="3"/>
  <c r="H2" i="4"/>
  <c r="H3" i="4"/>
  <c r="H4" i="4"/>
  <c r="S25" i="3"/>
  <c r="S26" i="3"/>
  <c r="S24" i="3"/>
  <c r="P26" i="3"/>
  <c r="P25" i="3"/>
  <c r="P24" i="3"/>
  <c r="Q20" i="3"/>
  <c r="R20" i="3"/>
  <c r="P20" i="3"/>
  <c r="F7" i="2"/>
  <c r="F2" i="2"/>
  <c r="G7" i="2"/>
  <c r="F6" i="2"/>
  <c r="G6" i="2"/>
  <c r="F5" i="2"/>
  <c r="G5" i="2"/>
  <c r="F4" i="2"/>
  <c r="G4" i="2"/>
  <c r="F3" i="2"/>
  <c r="G3" i="2"/>
  <c r="G2" i="2"/>
  <c r="H39" i="1"/>
  <c r="H40" i="1"/>
  <c r="H41" i="1"/>
  <c r="H42" i="1"/>
  <c r="H44" i="1"/>
  <c r="G39" i="1"/>
  <c r="G40" i="1"/>
  <c r="G41" i="1"/>
  <c r="G42" i="1"/>
  <c r="G44" i="1"/>
  <c r="F39" i="1"/>
  <c r="F40" i="1"/>
  <c r="F41" i="1"/>
  <c r="F42" i="1"/>
  <c r="F44" i="1"/>
  <c r="E39" i="1"/>
  <c r="E40" i="1"/>
  <c r="E41" i="1"/>
  <c r="E42" i="1"/>
  <c r="E44" i="1"/>
  <c r="D39" i="1"/>
  <c r="D40" i="1"/>
  <c r="D41" i="1"/>
  <c r="D42" i="1"/>
  <c r="D44" i="1"/>
  <c r="C39" i="1"/>
  <c r="C40" i="1"/>
  <c r="C41" i="1"/>
  <c r="C42" i="1"/>
  <c r="C44" i="1"/>
  <c r="H43" i="1"/>
  <c r="G43" i="1"/>
  <c r="F43" i="1"/>
  <c r="E43" i="1"/>
  <c r="D43" i="1"/>
  <c r="C43" i="1"/>
  <c r="B40" i="1"/>
  <c r="B41" i="1"/>
  <c r="B42" i="1"/>
  <c r="B33" i="1"/>
  <c r="B34" i="1"/>
  <c r="B35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L23" i="1"/>
  <c r="M23" i="1"/>
  <c r="N23" i="1"/>
  <c r="H23" i="1"/>
  <c r="I23" i="1"/>
  <c r="J23" i="1"/>
  <c r="D23" i="1"/>
  <c r="E23" i="1"/>
  <c r="F23" i="1"/>
  <c r="L15" i="1"/>
  <c r="M15" i="1"/>
  <c r="N15" i="1"/>
  <c r="H15" i="1"/>
  <c r="I15" i="1"/>
  <c r="J15" i="1"/>
  <c r="D15" i="1"/>
  <c r="E15" i="1"/>
  <c r="F15" i="1"/>
  <c r="L11" i="1"/>
  <c r="M11" i="1"/>
  <c r="N11" i="1"/>
  <c r="H11" i="1"/>
  <c r="I11" i="1"/>
  <c r="J11" i="1"/>
  <c r="D11" i="1"/>
  <c r="E11" i="1"/>
  <c r="F11" i="1"/>
</calcChain>
</file>

<file path=xl/sharedStrings.xml><?xml version="1.0" encoding="utf-8"?>
<sst xmlns="http://schemas.openxmlformats.org/spreadsheetml/2006/main" count="183" uniqueCount="109">
  <si>
    <t xml:space="preserve">##BLOCKS= 1          </t>
  </si>
  <si>
    <t>Plate:</t>
  </si>
  <si>
    <t>Plate01</t>
  </si>
  <si>
    <t>PlateFormat</t>
  </si>
  <si>
    <t>Endpoint</t>
  </si>
  <si>
    <t>Luminescence</t>
  </si>
  <si>
    <t>Raw</t>
  </si>
  <si>
    <t>Automatic</t>
  </si>
  <si>
    <t>None</t>
  </si>
  <si>
    <t>Temperature(¡C)</t>
  </si>
  <si>
    <t>empty</t>
  </si>
  <si>
    <t>empty +Tg</t>
  </si>
  <si>
    <t>INS1-GFP siNt</t>
  </si>
  <si>
    <t>INS1-GFP siDR5</t>
  </si>
  <si>
    <t>RHO-GFP siNt</t>
  </si>
  <si>
    <t>RHO-GFP siDR5</t>
  </si>
  <si>
    <t>HCT116</t>
  </si>
  <si>
    <t>H460</t>
  </si>
  <si>
    <t>blank</t>
  </si>
  <si>
    <t>MPZ-GFP siNt</t>
  </si>
  <si>
    <t>mpz-GFP siDR5</t>
  </si>
  <si>
    <t>cyto-GFP siNt</t>
  </si>
  <si>
    <t>~End</t>
  </si>
  <si>
    <t>norm factor</t>
  </si>
  <si>
    <t>norm RLUs</t>
  </si>
  <si>
    <t>RLUs</t>
  </si>
  <si>
    <t>dilution</t>
  </si>
  <si>
    <t>empty + Tg</t>
  </si>
  <si>
    <t>INS1 siNT</t>
  </si>
  <si>
    <t>INS1 siDR5</t>
  </si>
  <si>
    <t>RHO siNT</t>
  </si>
  <si>
    <t>RHO siDR5</t>
  </si>
  <si>
    <t>fold change relative to empty</t>
  </si>
  <si>
    <t>average fold change</t>
  </si>
  <si>
    <t>st dev</t>
  </si>
  <si>
    <t>Rhodopsin-GFP</t>
  </si>
  <si>
    <t>proinsulin-GFP</t>
  </si>
  <si>
    <t>ROI</t>
  </si>
  <si>
    <t>Label</t>
  </si>
  <si>
    <t>Area</t>
  </si>
  <si>
    <t>IntDen</t>
  </si>
  <si>
    <t>RawIntDen</t>
  </si>
  <si>
    <t>bg subtracted</t>
  </si>
  <si>
    <t>norm factor to empty</t>
  </si>
  <si>
    <t>2018-08-14 SyproRuby HCT RHO INS Caspase glo 8 lysate quant.tif:HCT empty</t>
  </si>
  <si>
    <t>2018-08-14 SyproRuby HCT RHO INS Caspase glo 8 lysate quant.tif:HCT empty Tg</t>
  </si>
  <si>
    <t>2018-08-14 SyproRuby HCT RHO INS Caspase glo 8 lysate quant.tif:HCT RHO siNT</t>
  </si>
  <si>
    <t>2018-08-14 SyproRuby HCT RHO INS Caspase glo 8 lysate quant.tif:HCT RHO siDR5</t>
  </si>
  <si>
    <t>2018-08-14 SyproRuby HCT RHO INS Caspase glo 8 lysate quant.tif:HCT INS1 siNT</t>
  </si>
  <si>
    <t>2018-08-14 SyproRuby HCT RHO INS Caspase glo 8 lysate quant.tif:HCT INS1 siDR5</t>
  </si>
  <si>
    <t>2018-08-14 SyproRuby HCT RHO INS Caspase glo 8 lysate quant.tif:background</t>
  </si>
  <si>
    <t>Temperature(°C)</t>
  </si>
  <si>
    <t>Sample</t>
  </si>
  <si>
    <t>cytoGFP input 1x10</t>
  </si>
  <si>
    <t>cytoGFP input 1x20</t>
  </si>
  <si>
    <t>cytoGFP input 1x40</t>
  </si>
  <si>
    <t>insGFP input 1x10</t>
  </si>
  <si>
    <t>insGFP input 1x20</t>
  </si>
  <si>
    <t>insGFP input 1x40</t>
  </si>
  <si>
    <t>RHOGFP input 1x10</t>
  </si>
  <si>
    <t>RHOGFP input 1x20</t>
  </si>
  <si>
    <t>RHOGFP input 1x40</t>
  </si>
  <si>
    <t>Replicate</t>
  </si>
  <si>
    <t>fold change relative to GFP</t>
  </si>
  <si>
    <t>GFP</t>
  </si>
  <si>
    <t>INS</t>
  </si>
  <si>
    <t>RHO</t>
  </si>
  <si>
    <t>background</t>
  </si>
  <si>
    <t>mean</t>
  </si>
  <si>
    <t>intden</t>
  </si>
  <si>
    <t>rawintden</t>
  </si>
  <si>
    <t>norm factor from lysate quant</t>
  </si>
  <si>
    <t>construct</t>
  </si>
  <si>
    <t>Table Analyzed</t>
  </si>
  <si>
    <t>Data 1</t>
  </si>
  <si>
    <t>Column C</t>
  </si>
  <si>
    <t>vs.</t>
  </si>
  <si>
    <t>Column A</t>
  </si>
  <si>
    <t>Unpaired t test</t>
  </si>
  <si>
    <t>P value</t>
  </si>
  <si>
    <t>P value summary</t>
  </si>
  <si>
    <t>*</t>
  </si>
  <si>
    <t>Significantly different? (P &lt; 0.05)</t>
  </si>
  <si>
    <t>Yes</t>
  </si>
  <si>
    <t>One- or two-tailed P value?</t>
  </si>
  <si>
    <t>Two-tailed</t>
  </si>
  <si>
    <t>t, df</t>
  </si>
  <si>
    <t>How big is the difference?</t>
  </si>
  <si>
    <t>Mean ± SEM of column A</t>
  </si>
  <si>
    <t>1.000 ± 0.0, n=2</t>
  </si>
  <si>
    <t>Mean ± SEM of column C</t>
  </si>
  <si>
    <t>Difference between means</t>
  </si>
  <si>
    <t>95% confidence interval</t>
  </si>
  <si>
    <t>R squared</t>
  </si>
  <si>
    <t>F test to compare variances</t>
  </si>
  <si>
    <t>F,DFn, Dfd</t>
  </si>
  <si>
    <t>**</t>
  </si>
  <si>
    <t>t=27.73 df=2</t>
  </si>
  <si>
    <t>3.102 ± 0.07579, n=2</t>
  </si>
  <si>
    <t>2.102 ± 0.07579</t>
  </si>
  <si>
    <t>1.776 to 2.428</t>
  </si>
  <si>
    <t>t=4.364 df=2</t>
  </si>
  <si>
    <t>2.299 ± 0.2977, n=2</t>
  </si>
  <si>
    <t>1.299 ± 0.2977</t>
  </si>
  <si>
    <t>0.01818 to 2.580</t>
  </si>
  <si>
    <t xml:space="preserve">Rep1 </t>
  </si>
  <si>
    <t>Rep2</t>
  </si>
  <si>
    <t>avg fold change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</si>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</sst>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Arial"/>
      <family val="2"/>
    </font>
    <font>
      <sz val="12"/>
      <color rgb="FF000000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empty</c:v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'lysate RLUs rep 1'!$B$32:$B$35</c:f>
              <c:numCache>
                <c:formatCode>General</c:formatCode>
                <c:ptCount val="4"/>
                <c:pt idx="0">
                  <c:v>0.1</c:v>
                </c:pt>
                <c:pt idx="1">
                  <c:v>0.05</c:v>
                </c:pt>
                <c:pt idx="2">
                  <c:v>0.025</c:v>
                </c:pt>
                <c:pt idx="3">
                  <c:v>0.0125</c:v>
                </c:pt>
              </c:numCache>
            </c:numRef>
          </c:xVal>
          <c:yVal>
            <c:numRef>
              <c:f>'lysate RLUs rep 1'!$C$32:$C$35</c:f>
              <c:numCache>
                <c:formatCode>General</c:formatCode>
                <c:ptCount val="4"/>
                <c:pt idx="0">
                  <c:v>2804.473</c:v>
                </c:pt>
                <c:pt idx="1">
                  <c:v>1557.726</c:v>
                </c:pt>
                <c:pt idx="2">
                  <c:v>638.922</c:v>
                </c:pt>
                <c:pt idx="3">
                  <c:v>370.349</c:v>
                </c:pt>
              </c:numCache>
            </c:numRef>
          </c:yVal>
          <c:smooth val="0"/>
        </c:ser>
        <c:ser>
          <c:idx val="2"/>
          <c:order val="1"/>
          <c:tx>
            <c:v>Rho-GFP siNt</c:v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rgbClr val="000090"/>
                </a:solidFill>
              </a:ln>
            </c:spPr>
          </c:marker>
          <c:xVal>
            <c:numRef>
              <c:f>'lysate RLUs rep 1'!$B$32:$B$35</c:f>
              <c:numCache>
                <c:formatCode>General</c:formatCode>
                <c:ptCount val="4"/>
                <c:pt idx="0">
                  <c:v>0.1</c:v>
                </c:pt>
                <c:pt idx="1">
                  <c:v>0.05</c:v>
                </c:pt>
                <c:pt idx="2">
                  <c:v>0.025</c:v>
                </c:pt>
                <c:pt idx="3">
                  <c:v>0.0125</c:v>
                </c:pt>
              </c:numCache>
            </c:numRef>
          </c:xVal>
          <c:yVal>
            <c:numRef>
              <c:f>'lysate RLUs rep 1'!$G$32:$G$35</c:f>
              <c:numCache>
                <c:formatCode>General</c:formatCode>
                <c:ptCount val="4"/>
                <c:pt idx="0">
                  <c:v>8531.889574107052</c:v>
                </c:pt>
                <c:pt idx="1">
                  <c:v>4338.646614176758</c:v>
                </c:pt>
                <c:pt idx="2">
                  <c:v>2157.596777784249</c:v>
                </c:pt>
                <c:pt idx="3">
                  <c:v>1074.107279440026</c:v>
                </c:pt>
              </c:numCache>
            </c:numRef>
          </c:yVal>
          <c:smooth val="0"/>
        </c:ser>
        <c:ser>
          <c:idx val="3"/>
          <c:order val="2"/>
          <c:tx>
            <c:v>Rho-GFP siDR5</c:v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</a:ln>
            </c:spPr>
          </c:marker>
          <c:xVal>
            <c:numRef>
              <c:f>'lysate RLUs rep 1'!$B$32:$B$35</c:f>
              <c:numCache>
                <c:formatCode>General</c:formatCode>
                <c:ptCount val="4"/>
                <c:pt idx="0">
                  <c:v>0.1</c:v>
                </c:pt>
                <c:pt idx="1">
                  <c:v>0.05</c:v>
                </c:pt>
                <c:pt idx="2">
                  <c:v>0.025</c:v>
                </c:pt>
                <c:pt idx="3">
                  <c:v>0.0125</c:v>
                </c:pt>
              </c:numCache>
            </c:numRef>
          </c:xVal>
          <c:yVal>
            <c:numRef>
              <c:f>'lysate RLUs rep 1'!$H$32:$H$35</c:f>
              <c:numCache>
                <c:formatCode>General</c:formatCode>
                <c:ptCount val="4"/>
                <c:pt idx="0">
                  <c:v>4109.504266338296</c:v>
                </c:pt>
                <c:pt idx="1">
                  <c:v>1914.164453449755</c:v>
                </c:pt>
                <c:pt idx="2">
                  <c:v>1027.376066584574</c:v>
                </c:pt>
                <c:pt idx="3">
                  <c:v>443.3932371058622</c:v>
                </c:pt>
              </c:numCache>
            </c:numRef>
          </c:yVal>
          <c:smooth val="0"/>
        </c:ser>
        <c:ser>
          <c:idx val="4"/>
          <c:order val="3"/>
          <c:tx>
            <c:v>proinsulin-GFP siNt</c:v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'lysate RLUs rep 1'!$B$32:$B$35</c:f>
              <c:numCache>
                <c:formatCode>General</c:formatCode>
                <c:ptCount val="4"/>
                <c:pt idx="0">
                  <c:v>0.1</c:v>
                </c:pt>
                <c:pt idx="1">
                  <c:v>0.05</c:v>
                </c:pt>
                <c:pt idx="2">
                  <c:v>0.025</c:v>
                </c:pt>
                <c:pt idx="3">
                  <c:v>0.0125</c:v>
                </c:pt>
              </c:numCache>
            </c:numRef>
          </c:xVal>
          <c:yVal>
            <c:numRef>
              <c:f>'lysate RLUs rep 1'!$E$32:$E$35</c:f>
              <c:numCache>
                <c:formatCode>General</c:formatCode>
                <c:ptCount val="4"/>
                <c:pt idx="0">
                  <c:v>5858.832531473437</c:v>
                </c:pt>
                <c:pt idx="1">
                  <c:v>2727.719181205352</c:v>
                </c:pt>
                <c:pt idx="2">
                  <c:v>1368.660911242136</c:v>
                </c:pt>
                <c:pt idx="3">
                  <c:v>749.162298368508</c:v>
                </c:pt>
              </c:numCache>
            </c:numRef>
          </c:yVal>
          <c:smooth val="0"/>
        </c:ser>
        <c:ser>
          <c:idx val="5"/>
          <c:order val="4"/>
          <c:tx>
            <c:v>proinsulin-GFP siDR5</c:v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'lysate RLUs rep 1'!$B$32:$B$35</c:f>
              <c:numCache>
                <c:formatCode>General</c:formatCode>
                <c:ptCount val="4"/>
                <c:pt idx="0">
                  <c:v>0.1</c:v>
                </c:pt>
                <c:pt idx="1">
                  <c:v>0.05</c:v>
                </c:pt>
                <c:pt idx="2">
                  <c:v>0.025</c:v>
                </c:pt>
                <c:pt idx="3">
                  <c:v>0.0125</c:v>
                </c:pt>
              </c:numCache>
            </c:numRef>
          </c:xVal>
          <c:yVal>
            <c:numRef>
              <c:f>'lysate RLUs rep 1'!$F$32:$F$35</c:f>
              <c:numCache>
                <c:formatCode>General</c:formatCode>
                <c:ptCount val="4"/>
                <c:pt idx="0">
                  <c:v>4429.512949307056</c:v>
                </c:pt>
                <c:pt idx="1">
                  <c:v>2047.345592625115</c:v>
                </c:pt>
                <c:pt idx="2">
                  <c:v>1031.906802687425</c:v>
                </c:pt>
                <c:pt idx="3">
                  <c:v>587.3092889391646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210104"/>
        <c:axId val="-2109545192"/>
      </c:scatterChart>
      <c:valAx>
        <c:axId val="-210921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Lysate dilution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2109545192"/>
        <c:crosses val="autoZero"/>
        <c:crossBetween val="midCat"/>
      </c:valAx>
      <c:valAx>
        <c:axId val="-2109545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Caspase</a:t>
                </a:r>
                <a:r>
                  <a:rPr lang="en-US" b="0" baseline="0"/>
                  <a:t> 8 Activity</a:t>
                </a:r>
                <a:endParaRPr lang="en-US" b="0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21092101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11811023622"/>
          <c:y val="0.105380860869713"/>
          <c:w val="0.846531616583641"/>
          <c:h val="0.73032873590585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 w="12700">
                <a:solidFill>
                  <a:srgbClr val="00009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00090"/>
              </a:solidFill>
              <a:ln>
                <a:solidFill>
                  <a:srgbClr val="00009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2700">
                <a:solidFill>
                  <a:srgbClr val="660066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'lysate RLUs rep 1'!$C$53:$G$53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0.256380295190974</c:v>
                  </c:pt>
                  <c:pt idx="2">
                    <c:v>0.196140223181298</c:v>
                  </c:pt>
                  <c:pt idx="3">
                    <c:v>0.173795759158253</c:v>
                  </c:pt>
                  <c:pt idx="4">
                    <c:v>0.140425461905026</c:v>
                  </c:pt>
                </c:numCache>
              </c:numRef>
            </c:plus>
            <c:minus>
              <c:numRef>
                <c:f>'lysate RLUs rep 1'!$C$53:$G$53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0.256380295190974</c:v>
                  </c:pt>
                  <c:pt idx="2">
                    <c:v>0.196140223181298</c:v>
                  </c:pt>
                  <c:pt idx="3">
                    <c:v>0.173795759158253</c:v>
                  </c:pt>
                  <c:pt idx="4">
                    <c:v>0.140425461905026</c:v>
                  </c:pt>
                </c:numCache>
              </c:numRef>
            </c:minus>
          </c:errBars>
          <c:cat>
            <c:strRef>
              <c:f>'lysate RLUs rep 1'!$C$47:$G$47</c:f>
              <c:strCache>
                <c:ptCount val="5"/>
                <c:pt idx="0">
                  <c:v>empty</c:v>
                </c:pt>
                <c:pt idx="1">
                  <c:v>RHO siNT</c:v>
                </c:pt>
                <c:pt idx="2">
                  <c:v>RHO siDR5</c:v>
                </c:pt>
                <c:pt idx="3">
                  <c:v>INS1 siNT</c:v>
                </c:pt>
                <c:pt idx="4">
                  <c:v>INS1 siDR5</c:v>
                </c:pt>
              </c:strCache>
            </c:strRef>
          </c:cat>
          <c:val>
            <c:numRef>
              <c:f>'lysate RLUs rep 1'!$C$52:$G$52</c:f>
              <c:numCache>
                <c:formatCode>General</c:formatCode>
                <c:ptCount val="5"/>
                <c:pt idx="0">
                  <c:v>1.0</c:v>
                </c:pt>
                <c:pt idx="1">
                  <c:v>3.026169294243502</c:v>
                </c:pt>
                <c:pt idx="2">
                  <c:v>1.374843331084913</c:v>
                </c:pt>
                <c:pt idx="3">
                  <c:v>2.001297275609418</c:v>
                </c:pt>
                <c:pt idx="4">
                  <c:v>1.523665997379536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854792"/>
        <c:axId val="2081281656"/>
      </c:barChart>
      <c:catAx>
        <c:axId val="-2100854792"/>
        <c:scaling>
          <c:orientation val="minMax"/>
        </c:scaling>
        <c:delete val="0"/>
        <c:axPos val="b"/>
        <c:majorTickMark val="out"/>
        <c:minorTickMark val="none"/>
        <c:tickLblPos val="nextTo"/>
        <c:crossAx val="2081281656"/>
        <c:crosses val="autoZero"/>
        <c:auto val="1"/>
        <c:lblAlgn val="ctr"/>
        <c:lblOffset val="100"/>
        <c:noMultiLvlLbl val="0"/>
      </c:catAx>
      <c:valAx>
        <c:axId val="2081281656"/>
        <c:scaling>
          <c:orientation val="minMax"/>
          <c:max val="6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Fold Change i</a:t>
                </a:r>
                <a:r>
                  <a:rPr lang="en-US" b="0" baseline="0"/>
                  <a:t>n caspase-8 activity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0130612244897959"/>
              <c:y val="0.09445485620992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00854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3869558757985"/>
          <c:y val="0.0385542168674699"/>
          <c:w val="0.521972960927054"/>
          <c:h val="0.67914189917011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2700">
                <a:solidFill>
                  <a:srgbClr val="66006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rgbClr val="00009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2700">
                <a:solidFill>
                  <a:srgbClr val="660066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compiled!$B$5:$D$5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0.297674499999999</c:v>
                  </c:pt>
                  <c:pt idx="2">
                    <c:v>0.075795</c:v>
                  </c:pt>
                </c:numCache>
              </c:numRef>
            </c:plus>
            <c:minus>
              <c:numRef>
                <c:f>compiled!$B$5:$D$5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0.297674499999999</c:v>
                  </c:pt>
                  <c:pt idx="2">
                    <c:v>0.075795</c:v>
                  </c:pt>
                </c:numCache>
              </c:numRef>
            </c:minus>
          </c:errBars>
          <c:cat>
            <c:strRef>
              <c:f>compiled!$B$1:$D$1</c:f>
              <c:strCache>
                <c:ptCount val="3"/>
                <c:pt idx="0">
                  <c:v>GFP</c:v>
                </c:pt>
                <c:pt idx="1">
                  <c:v>INS</c:v>
                </c:pt>
                <c:pt idx="2">
                  <c:v>RHO</c:v>
                </c:pt>
              </c:strCache>
            </c:strRef>
          </c:cat>
          <c:val>
            <c:numRef>
              <c:f>compiled!$B$4:$D$4</c:f>
              <c:numCache>
                <c:formatCode>General</c:formatCode>
                <c:ptCount val="3"/>
                <c:pt idx="0">
                  <c:v>1.0</c:v>
                </c:pt>
                <c:pt idx="1">
                  <c:v>2.2989715</c:v>
                </c:pt>
                <c:pt idx="2">
                  <c:v>3.101964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-2113609192"/>
        <c:axId val="-2102613352"/>
      </c:barChart>
      <c:catAx>
        <c:axId val="-211360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input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-2102613352"/>
        <c:crosses val="autoZero"/>
        <c:auto val="1"/>
        <c:lblAlgn val="ctr"/>
        <c:lblOffset val="100"/>
        <c:noMultiLvlLbl val="0"/>
      </c:catAx>
      <c:valAx>
        <c:axId val="-2102613352"/>
        <c:scaling>
          <c:orientation val="minMax"/>
          <c:max val="5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Fold Change i</a:t>
                </a:r>
                <a:r>
                  <a:rPr lang="en-US" b="0" baseline="0"/>
                  <a:t>n</a:t>
                </a:r>
              </a:p>
              <a:p>
                <a:pPr>
                  <a:defRPr b="0"/>
                </a:pPr>
                <a:r>
                  <a:rPr lang="en-US" b="0" baseline="0"/>
                  <a:t> caspase-8 activity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0437379289852919"/>
              <c:y val="0.15065136135091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-2113609192"/>
        <c:crosses val="autoZero"/>
        <c:crossBetween val="between"/>
        <c:majorUnit val="1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596900</xdr:colOff>
      <xdr:row>40</xdr:row>
      <xdr:rowOff>165100</xdr:rowOff>
    </xdr:from>
    <xdr:to>
      <xdr:col>20</xdr:col>
      <xdr:colOff>190500</xdr:colOff>
      <xdr:row>62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622300</xdr:colOff>
      <xdr:row>44</xdr:row>
      <xdr:rowOff>139700</xdr:rowOff>
    </xdr:from>
    <xdr:to>
      <xdr:col>14</xdr:col>
      <xdr:colOff>266700</xdr:colOff>
      <xdr:row>60</xdr:row>
      <xdr:rowOff>31750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</xdr:row>
      <xdr:rowOff>0</xdr:rowOff>
    </xdr:from>
    <xdr:to>
      <xdr:col>5</xdr:col>
      <xdr:colOff>730250</xdr:colOff>
      <xdr:row>22</xdr:row>
      <xdr:rowOff>158750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2"/>
  <sheetViews>
    <sheetView topLeftCell="A22" workbookViewId="0">
      <selection activeCell="F66" sqref="F66"/>
    </sheetView>
  </sheetViews>
  <sheetFormatPr baseColWidth="10" defaultRowHeight="15" x14ac:dyDescent="0"/>
  <cols>
    <col min="1" max="1" width="17.140625" bestFit="1" customWidth="1"/>
    <col min="2" max="2" width="13.7109375" bestFit="1" customWidth="1"/>
    <col min="3" max="3" width="9" bestFit="1" customWidth="1"/>
    <col min="4" max="4" width="10.42578125" bestFit="1" customWidth="1"/>
    <col min="5" max="5" width="11" customWidth="1"/>
    <col min="6" max="6" width="12.140625" bestFit="1" customWidth="1"/>
    <col min="7" max="9" width="9" bestFit="1" customWidth="1"/>
    <col min="10" max="10" width="8" bestFit="1" customWidth="1"/>
    <col min="11" max="12" width="9" bestFit="1" customWidth="1"/>
    <col min="13" max="14" width="8" bestFit="1" customWidth="1"/>
    <col min="15" max="16" width="9" bestFit="1" customWidth="1"/>
    <col min="17" max="18" width="8" bestFit="1" customWidth="1"/>
    <col min="19" max="21" width="9" bestFit="1" customWidth="1"/>
    <col min="22" max="22" width="8" bestFit="1" customWidth="1"/>
    <col min="23" max="23" width="9" bestFit="1" customWidth="1"/>
    <col min="24" max="25" width="8" bestFit="1" customWidth="1"/>
    <col min="26" max="26" width="8.7109375" bestFit="1" customWidth="1"/>
    <col min="29" max="29" width="3" bestFit="1" customWidth="1"/>
    <col min="30" max="30" width="2" bestFit="1" customWidth="1"/>
    <col min="31" max="31" width="5.140625" bestFit="1" customWidth="1"/>
  </cols>
  <sheetData>
    <row r="1" spans="1:34">
      <c r="A1" t="s">
        <v>0</v>
      </c>
    </row>
    <row r="2" spans="1:34">
      <c r="A2" t="s">
        <v>1</v>
      </c>
      <c r="B2" t="s">
        <v>2</v>
      </c>
      <c r="C2">
        <v>1.3</v>
      </c>
      <c r="D2" t="s">
        <v>3</v>
      </c>
      <c r="E2" t="s">
        <v>4</v>
      </c>
      <c r="F2" t="s">
        <v>5</v>
      </c>
      <c r="G2" t="s">
        <v>6</v>
      </c>
      <c r="H2" t="b">
        <v>0</v>
      </c>
      <c r="I2">
        <v>1</v>
      </c>
      <c r="O2">
        <v>1</v>
      </c>
      <c r="P2">
        <v>0</v>
      </c>
      <c r="Q2">
        <v>1</v>
      </c>
      <c r="R2">
        <v>24</v>
      </c>
      <c r="S2">
        <v>384</v>
      </c>
      <c r="Y2">
        <v>1</v>
      </c>
      <c r="Z2" t="s">
        <v>7</v>
      </c>
      <c r="AC2">
        <v>10</v>
      </c>
      <c r="AD2">
        <v>2</v>
      </c>
      <c r="AE2" t="s">
        <v>8</v>
      </c>
    </row>
    <row r="3" spans="1:34">
      <c r="B3" t="s">
        <v>9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  <c r="V3">
        <v>20</v>
      </c>
      <c r="W3">
        <v>21</v>
      </c>
      <c r="X3">
        <v>22</v>
      </c>
      <c r="Y3">
        <v>23</v>
      </c>
      <c r="Z3">
        <v>24</v>
      </c>
    </row>
    <row r="4" spans="1:34">
      <c r="B4">
        <v>23</v>
      </c>
    </row>
    <row r="11" spans="1:34">
      <c r="C11">
        <v>0.1</v>
      </c>
      <c r="D11">
        <f>C11/2</f>
        <v>0.05</v>
      </c>
      <c r="E11">
        <f t="shared" ref="E11:F11" si="0">D11/2</f>
        <v>2.5000000000000001E-2</v>
      </c>
      <c r="F11">
        <f t="shared" si="0"/>
        <v>1.2500000000000001E-2</v>
      </c>
      <c r="G11">
        <v>0.1</v>
      </c>
      <c r="H11">
        <f>G11/2</f>
        <v>0.05</v>
      </c>
      <c r="I11">
        <f t="shared" ref="I11:J11" si="1">H11/2</f>
        <v>2.5000000000000001E-2</v>
      </c>
      <c r="J11">
        <f t="shared" si="1"/>
        <v>1.2500000000000001E-2</v>
      </c>
      <c r="K11">
        <v>0.1</v>
      </c>
      <c r="L11">
        <f>K11/2</f>
        <v>0.05</v>
      </c>
      <c r="M11">
        <f t="shared" ref="M11:N11" si="2">L11/2</f>
        <v>2.5000000000000001E-2</v>
      </c>
      <c r="N11">
        <f t="shared" si="2"/>
        <v>1.2500000000000001E-2</v>
      </c>
      <c r="O11" s="1">
        <v>0.1</v>
      </c>
      <c r="P11" s="1">
        <v>0.05</v>
      </c>
      <c r="Q11" s="1">
        <v>2.5000000000000001E-2</v>
      </c>
      <c r="R11" s="1">
        <v>1.2500000000000001E-2</v>
      </c>
      <c r="S11" s="1">
        <v>0.1</v>
      </c>
      <c r="T11" s="1">
        <v>0.05</v>
      </c>
      <c r="U11" s="1">
        <v>2.5000000000000001E-2</v>
      </c>
      <c r="V11" s="1">
        <v>1.2500000000000001E-2</v>
      </c>
      <c r="W11" s="1">
        <v>0.1</v>
      </c>
      <c r="X11" s="1">
        <v>0.05</v>
      </c>
      <c r="Y11" s="1">
        <v>2.5000000000000001E-2</v>
      </c>
      <c r="Z11" s="1">
        <v>1.2500000000000001E-2</v>
      </c>
    </row>
    <row r="12" spans="1:34">
      <c r="C12" s="7" t="s">
        <v>10</v>
      </c>
      <c r="D12" s="7"/>
      <c r="E12" s="7"/>
      <c r="F12" s="7"/>
      <c r="G12" s="7" t="s">
        <v>11</v>
      </c>
      <c r="H12" s="7"/>
      <c r="I12" s="7"/>
      <c r="J12" s="7"/>
      <c r="K12" s="7" t="s">
        <v>12</v>
      </c>
      <c r="L12" s="7"/>
      <c r="M12" s="7"/>
      <c r="N12" s="7"/>
      <c r="O12" s="7" t="s">
        <v>13</v>
      </c>
      <c r="P12" s="7"/>
      <c r="Q12" s="7"/>
      <c r="R12" s="7"/>
      <c r="S12" s="7" t="s">
        <v>14</v>
      </c>
      <c r="T12" s="7"/>
      <c r="U12" s="7"/>
      <c r="V12" s="7"/>
      <c r="W12" s="7" t="s">
        <v>15</v>
      </c>
      <c r="X12" s="7"/>
      <c r="Y12" s="7"/>
      <c r="Z12" s="7"/>
      <c r="AA12" s="7" t="s">
        <v>14</v>
      </c>
      <c r="AB12" s="7"/>
      <c r="AC12" s="7"/>
      <c r="AD12" s="7"/>
      <c r="AE12" s="7" t="s">
        <v>15</v>
      </c>
      <c r="AF12" s="7"/>
      <c r="AG12" s="7"/>
      <c r="AH12" s="7"/>
    </row>
    <row r="13" spans="1:34">
      <c r="B13" t="s">
        <v>16</v>
      </c>
      <c r="C13">
        <v>2804.473</v>
      </c>
      <c r="D13">
        <v>1557.7260000000001</v>
      </c>
      <c r="E13">
        <v>638.92200000000003</v>
      </c>
      <c r="F13">
        <v>370.34899999999999</v>
      </c>
      <c r="G13">
        <v>6196.98</v>
      </c>
      <c r="H13">
        <v>3327.4839999999999</v>
      </c>
      <c r="I13">
        <v>1455.951</v>
      </c>
      <c r="J13">
        <v>797.23900000000003</v>
      </c>
      <c r="K13">
        <v>3449.049</v>
      </c>
      <c r="L13">
        <v>1605.787</v>
      </c>
      <c r="M13">
        <v>805.72</v>
      </c>
      <c r="N13">
        <v>441.02600000000001</v>
      </c>
      <c r="O13">
        <v>2281.4609999999998</v>
      </c>
      <c r="P13">
        <v>1054.5039999999999</v>
      </c>
      <c r="Q13">
        <v>531.49300000000005</v>
      </c>
      <c r="R13">
        <v>302.49900000000002</v>
      </c>
      <c r="S13">
        <v>5142.4759999999997</v>
      </c>
      <c r="T13">
        <v>2615.058</v>
      </c>
      <c r="U13">
        <v>1300.461</v>
      </c>
      <c r="V13">
        <v>647.40300000000002</v>
      </c>
      <c r="W13">
        <v>2148.5880000000002</v>
      </c>
      <c r="X13">
        <v>1000.79</v>
      </c>
      <c r="Y13">
        <v>537.14700000000005</v>
      </c>
      <c r="Z13">
        <v>231.821</v>
      </c>
    </row>
    <row r="14" spans="1:34">
      <c r="B14" t="s">
        <v>17</v>
      </c>
      <c r="C14">
        <v>1419.1990000000001</v>
      </c>
      <c r="D14">
        <v>788.75800000000004</v>
      </c>
      <c r="E14">
        <v>313.80700000000002</v>
      </c>
      <c r="F14">
        <v>212.03200000000001</v>
      </c>
      <c r="G14">
        <v>5478.8990000000003</v>
      </c>
      <c r="H14">
        <v>2716.8330000000001</v>
      </c>
      <c r="I14">
        <v>1362.6569999999999</v>
      </c>
      <c r="J14">
        <v>718.08100000000002</v>
      </c>
      <c r="K14">
        <v>2086.3919999999998</v>
      </c>
      <c r="L14">
        <v>1077.1210000000001</v>
      </c>
      <c r="M14">
        <v>684.15599999999995</v>
      </c>
      <c r="N14">
        <v>282.709</v>
      </c>
      <c r="O14">
        <v>712.42700000000002</v>
      </c>
      <c r="P14">
        <v>313.80700000000002</v>
      </c>
      <c r="Q14">
        <v>195.06899999999999</v>
      </c>
      <c r="R14">
        <v>104.602</v>
      </c>
      <c r="S14">
        <v>992.30799999999999</v>
      </c>
      <c r="T14">
        <v>443.85300000000001</v>
      </c>
      <c r="U14">
        <v>212.03200000000001</v>
      </c>
      <c r="V14">
        <v>118.738</v>
      </c>
      <c r="W14">
        <v>22.617000000000001</v>
      </c>
      <c r="X14">
        <v>5.6539999999999999</v>
      </c>
      <c r="Y14">
        <v>16.963000000000001</v>
      </c>
      <c r="Z14">
        <v>0</v>
      </c>
    </row>
    <row r="15" spans="1:34">
      <c r="C15">
        <v>0.1</v>
      </c>
      <c r="D15">
        <f>C15/2</f>
        <v>0.05</v>
      </c>
      <c r="E15">
        <f t="shared" ref="E15:F15" si="3">D15/2</f>
        <v>2.5000000000000001E-2</v>
      </c>
      <c r="F15">
        <f t="shared" si="3"/>
        <v>1.2500000000000001E-2</v>
      </c>
      <c r="G15">
        <v>0.1</v>
      </c>
      <c r="H15">
        <f>G15/2</f>
        <v>0.05</v>
      </c>
      <c r="I15">
        <f t="shared" ref="I15:J15" si="4">H15/2</f>
        <v>2.5000000000000001E-2</v>
      </c>
      <c r="J15">
        <f t="shared" si="4"/>
        <v>1.2500000000000001E-2</v>
      </c>
      <c r="K15">
        <v>0.1</v>
      </c>
      <c r="L15">
        <f>K15/2</f>
        <v>0.05</v>
      </c>
      <c r="M15">
        <f t="shared" ref="M15:N15" si="5">L15/2</f>
        <v>2.5000000000000001E-2</v>
      </c>
      <c r="N15">
        <f t="shared" si="5"/>
        <v>1.2500000000000001E-2</v>
      </c>
      <c r="O15" s="1">
        <v>0.1</v>
      </c>
      <c r="P15" s="1">
        <v>0.05</v>
      </c>
      <c r="Q15" s="1">
        <v>2.5000000000000001E-2</v>
      </c>
      <c r="R15" s="1">
        <v>1.2500000000000001E-2</v>
      </c>
      <c r="S15" s="1">
        <v>0.1</v>
      </c>
      <c r="T15" s="1">
        <v>0.05</v>
      </c>
      <c r="U15" s="1">
        <v>2.5000000000000001E-2</v>
      </c>
      <c r="V15" s="1">
        <v>1.2500000000000001E-2</v>
      </c>
      <c r="W15" s="8" t="s">
        <v>18</v>
      </c>
      <c r="X15" s="8"/>
      <c r="Y15" s="8"/>
      <c r="Z15" s="8"/>
    </row>
    <row r="16" spans="1:34">
      <c r="C16" s="7" t="s">
        <v>10</v>
      </c>
      <c r="D16" s="7"/>
      <c r="E16" s="7"/>
      <c r="F16" s="7"/>
      <c r="G16" s="7" t="s">
        <v>11</v>
      </c>
      <c r="H16" s="7"/>
      <c r="I16" s="7"/>
      <c r="J16" s="7"/>
      <c r="K16" s="7" t="s">
        <v>19</v>
      </c>
      <c r="L16" s="7"/>
      <c r="M16" s="7"/>
      <c r="N16" s="7"/>
      <c r="O16" s="7" t="s">
        <v>20</v>
      </c>
      <c r="P16" s="7"/>
      <c r="Q16" s="7"/>
      <c r="R16" s="7"/>
      <c r="S16" s="7" t="s">
        <v>21</v>
      </c>
      <c r="T16" s="7"/>
      <c r="U16" s="7"/>
      <c r="V16" s="7"/>
      <c r="W16" s="7"/>
      <c r="X16" s="7"/>
      <c r="Y16" s="7"/>
      <c r="Z16" s="7"/>
    </row>
    <row r="21" spans="1:26">
      <c r="A21" t="s">
        <v>22</v>
      </c>
    </row>
    <row r="23" spans="1:26">
      <c r="C23">
        <v>0.1</v>
      </c>
      <c r="D23">
        <f>C23/2</f>
        <v>0.05</v>
      </c>
      <c r="E23">
        <f t="shared" ref="E23:F23" si="6">D23/2</f>
        <v>2.5000000000000001E-2</v>
      </c>
      <c r="F23">
        <f t="shared" si="6"/>
        <v>1.2500000000000001E-2</v>
      </c>
      <c r="G23">
        <v>0.1</v>
      </c>
      <c r="H23">
        <f>G23/2</f>
        <v>0.05</v>
      </c>
      <c r="I23">
        <f t="shared" ref="I23:J23" si="7">H23/2</f>
        <v>2.5000000000000001E-2</v>
      </c>
      <c r="J23">
        <f t="shared" si="7"/>
        <v>1.2500000000000001E-2</v>
      </c>
      <c r="K23">
        <v>0.1</v>
      </c>
      <c r="L23">
        <f>K23/2</f>
        <v>0.05</v>
      </c>
      <c r="M23">
        <f t="shared" ref="M23:N23" si="8">L23/2</f>
        <v>2.5000000000000001E-2</v>
      </c>
      <c r="N23">
        <f t="shared" si="8"/>
        <v>1.2500000000000001E-2</v>
      </c>
      <c r="O23" s="1">
        <v>0.1</v>
      </c>
      <c r="P23" s="1">
        <v>0.05</v>
      </c>
      <c r="Q23" s="1">
        <v>2.5000000000000001E-2</v>
      </c>
      <c r="R23" s="1">
        <v>1.2500000000000001E-2</v>
      </c>
      <c r="S23" s="1">
        <v>0.1</v>
      </c>
      <c r="T23" s="1">
        <v>0.05</v>
      </c>
      <c r="U23" s="1">
        <v>2.5000000000000001E-2</v>
      </c>
      <c r="V23" s="1">
        <v>1.2500000000000001E-2</v>
      </c>
      <c r="W23" s="1">
        <v>0.1</v>
      </c>
      <c r="X23" s="1">
        <v>0.05</v>
      </c>
      <c r="Y23" s="1">
        <v>2.5000000000000001E-2</v>
      </c>
      <c r="Z23" s="1">
        <v>1.2500000000000001E-2</v>
      </c>
    </row>
    <row r="24" spans="1:26">
      <c r="C24" s="7" t="s">
        <v>10</v>
      </c>
      <c r="D24" s="7"/>
      <c r="E24" s="7"/>
      <c r="F24" s="7"/>
      <c r="G24" s="7" t="s">
        <v>11</v>
      </c>
      <c r="H24" s="7"/>
      <c r="I24" s="7"/>
      <c r="J24" s="7"/>
      <c r="K24" s="7" t="s">
        <v>12</v>
      </c>
      <c r="L24" s="7"/>
      <c r="M24" s="7"/>
      <c r="N24" s="7"/>
      <c r="O24" s="7" t="s">
        <v>13</v>
      </c>
      <c r="P24" s="7"/>
      <c r="Q24" s="7"/>
      <c r="R24" s="7"/>
      <c r="S24" s="7" t="s">
        <v>14</v>
      </c>
      <c r="T24" s="7"/>
      <c r="U24" s="7"/>
      <c r="V24" s="7"/>
      <c r="W24" s="7" t="s">
        <v>15</v>
      </c>
      <c r="X24" s="7"/>
      <c r="Y24" s="7"/>
      <c r="Z24" s="7"/>
    </row>
    <row r="25" spans="1:26">
      <c r="B25" t="s">
        <v>16</v>
      </c>
      <c r="C25">
        <v>2804.473</v>
      </c>
      <c r="D25">
        <v>1557.7260000000001</v>
      </c>
      <c r="E25">
        <v>638.92200000000003</v>
      </c>
      <c r="F25">
        <v>370.34899999999999</v>
      </c>
      <c r="G25">
        <v>6196.98</v>
      </c>
      <c r="H25">
        <v>3327.4839999999999</v>
      </c>
      <c r="I25">
        <v>1455.951</v>
      </c>
      <c r="J25">
        <v>797.23900000000003</v>
      </c>
      <c r="K25">
        <v>3449.049</v>
      </c>
      <c r="L25">
        <v>1605.787</v>
      </c>
      <c r="M25">
        <v>805.72</v>
      </c>
      <c r="N25">
        <v>441.02600000000001</v>
      </c>
      <c r="O25">
        <v>2281.4609999999998</v>
      </c>
      <c r="P25">
        <v>1054.5039999999999</v>
      </c>
      <c r="Q25">
        <v>531.49300000000005</v>
      </c>
      <c r="R25">
        <v>302.49900000000002</v>
      </c>
      <c r="S25">
        <v>5142.4759999999997</v>
      </c>
      <c r="T25">
        <v>2615.058</v>
      </c>
      <c r="U25">
        <v>1300.461</v>
      </c>
      <c r="V25">
        <v>647.40300000000002</v>
      </c>
      <c r="W25">
        <v>2148.5880000000002</v>
      </c>
      <c r="X25">
        <v>1000.79</v>
      </c>
      <c r="Y25">
        <v>537.14700000000005</v>
      </c>
      <c r="Z25">
        <v>231.821</v>
      </c>
    </row>
    <row r="26" spans="1:26">
      <c r="B26" t="s">
        <v>23</v>
      </c>
      <c r="C26">
        <v>1</v>
      </c>
      <c r="D26">
        <v>1</v>
      </c>
      <c r="E26">
        <v>1</v>
      </c>
      <c r="F26">
        <v>1</v>
      </c>
      <c r="G26">
        <v>1.2391819004901541</v>
      </c>
      <c r="H26">
        <v>1.2391819004901541</v>
      </c>
      <c r="I26">
        <v>1.2391819004901541</v>
      </c>
      <c r="J26">
        <v>1.2391819004901541</v>
      </c>
      <c r="K26">
        <v>0.58869219788615446</v>
      </c>
      <c r="L26">
        <v>0.58869219788615446</v>
      </c>
      <c r="M26">
        <v>0.58869219788615446</v>
      </c>
      <c r="N26">
        <v>0.58869219788615446</v>
      </c>
      <c r="O26">
        <v>0.51505911058616649</v>
      </c>
      <c r="P26">
        <v>0.51505911058616649</v>
      </c>
      <c r="Q26">
        <v>0.51505911058616649</v>
      </c>
      <c r="R26">
        <v>0.51505911058616649</v>
      </c>
      <c r="S26">
        <v>0.60273588345618168</v>
      </c>
      <c r="T26">
        <v>0.60273588345618168</v>
      </c>
      <c r="U26">
        <v>0.60273588345618168</v>
      </c>
      <c r="V26">
        <v>0.60273588345618168</v>
      </c>
      <c r="W26">
        <v>0.52283386529112008</v>
      </c>
      <c r="X26">
        <v>0.52283386529112008</v>
      </c>
      <c r="Y26">
        <v>0.52283386529112008</v>
      </c>
      <c r="Z26">
        <v>0.52283386529112008</v>
      </c>
    </row>
    <row r="27" spans="1:26">
      <c r="B27" t="s">
        <v>24</v>
      </c>
      <c r="C27">
        <f>C25/C26</f>
        <v>2804.473</v>
      </c>
      <c r="D27">
        <f t="shared" ref="D27:Z27" si="9">D25/D26</f>
        <v>1557.7260000000001</v>
      </c>
      <c r="E27">
        <f t="shared" si="9"/>
        <v>638.92200000000003</v>
      </c>
      <c r="F27">
        <f t="shared" si="9"/>
        <v>370.34899999999999</v>
      </c>
      <c r="G27">
        <f t="shared" si="9"/>
        <v>5000.8638744229602</v>
      </c>
      <c r="H27">
        <f t="shared" si="9"/>
        <v>2685.2264374454026</v>
      </c>
      <c r="I27">
        <f t="shared" si="9"/>
        <v>1174.9292008091013</v>
      </c>
      <c r="J27">
        <f t="shared" si="9"/>
        <v>643.35913854507953</v>
      </c>
      <c r="K27">
        <f t="shared" si="9"/>
        <v>5858.8325314734375</v>
      </c>
      <c r="L27">
        <f t="shared" si="9"/>
        <v>2727.7191812053516</v>
      </c>
      <c r="M27">
        <f t="shared" si="9"/>
        <v>1368.6609112421361</v>
      </c>
      <c r="N27">
        <f t="shared" si="9"/>
        <v>749.162298368508</v>
      </c>
      <c r="O27">
        <f t="shared" si="9"/>
        <v>4429.5129493070563</v>
      </c>
      <c r="P27">
        <f t="shared" si="9"/>
        <v>2047.3455926251154</v>
      </c>
      <c r="Q27">
        <f t="shared" si="9"/>
        <v>1031.9068026874252</v>
      </c>
      <c r="R27">
        <f t="shared" si="9"/>
        <v>587.30928893916462</v>
      </c>
      <c r="S27">
        <f t="shared" si="9"/>
        <v>8531.8895741070519</v>
      </c>
      <c r="T27">
        <f t="shared" si="9"/>
        <v>4338.6466141767587</v>
      </c>
      <c r="U27">
        <f t="shared" si="9"/>
        <v>2157.5967777842488</v>
      </c>
      <c r="V27">
        <f t="shared" si="9"/>
        <v>1074.1072794400263</v>
      </c>
      <c r="W27">
        <f t="shared" si="9"/>
        <v>4109.5042663382965</v>
      </c>
      <c r="X27">
        <f t="shared" si="9"/>
        <v>1914.1644534497555</v>
      </c>
      <c r="Y27">
        <f t="shared" si="9"/>
        <v>1027.3760665845741</v>
      </c>
      <c r="Z27">
        <f t="shared" si="9"/>
        <v>443.39323710586217</v>
      </c>
    </row>
    <row r="30" spans="1:26">
      <c r="C30" s="7" t="s">
        <v>25</v>
      </c>
      <c r="D30" s="7"/>
      <c r="E30" s="7"/>
      <c r="F30" s="7"/>
      <c r="G30" s="7"/>
      <c r="H30" s="7"/>
    </row>
    <row r="31" spans="1:26">
      <c r="B31" t="s">
        <v>26</v>
      </c>
      <c r="C31" t="s">
        <v>10</v>
      </c>
      <c r="D31" t="s">
        <v>27</v>
      </c>
      <c r="E31" t="s">
        <v>28</v>
      </c>
      <c r="F31" t="s">
        <v>29</v>
      </c>
      <c r="G31" t="s">
        <v>30</v>
      </c>
      <c r="H31" t="s">
        <v>31</v>
      </c>
    </row>
    <row r="32" spans="1:26">
      <c r="B32">
        <v>0.1</v>
      </c>
      <c r="C32">
        <v>2804.473</v>
      </c>
      <c r="D32">
        <v>5000.8638744229602</v>
      </c>
      <c r="E32">
        <v>5858.8325314734375</v>
      </c>
      <c r="F32">
        <v>4429.5129493070563</v>
      </c>
      <c r="G32">
        <v>8531.8895741070519</v>
      </c>
      <c r="H32">
        <v>4109.5042663382965</v>
      </c>
    </row>
    <row r="33" spans="2:8">
      <c r="B33">
        <f>B32/2</f>
        <v>0.05</v>
      </c>
      <c r="C33">
        <v>1557.7260000000001</v>
      </c>
      <c r="D33">
        <v>2685.2264374454026</v>
      </c>
      <c r="E33">
        <v>2727.7191812053516</v>
      </c>
      <c r="F33">
        <v>2047.3455926251154</v>
      </c>
      <c r="G33">
        <v>4338.6466141767587</v>
      </c>
      <c r="H33">
        <v>1914.1644534497555</v>
      </c>
    </row>
    <row r="34" spans="2:8">
      <c r="B34">
        <f>B33/2</f>
        <v>2.5000000000000001E-2</v>
      </c>
      <c r="C34">
        <v>638.92200000000003</v>
      </c>
      <c r="D34">
        <v>1174.9292008091013</v>
      </c>
      <c r="E34">
        <v>1368.6609112421361</v>
      </c>
      <c r="F34">
        <v>1031.9068026874252</v>
      </c>
      <c r="G34">
        <v>2157.5967777842488</v>
      </c>
      <c r="H34">
        <v>1027.3760665845741</v>
      </c>
    </row>
    <row r="35" spans="2:8">
      <c r="B35">
        <f>B34/2</f>
        <v>1.2500000000000001E-2</v>
      </c>
      <c r="C35">
        <v>370.34899999999999</v>
      </c>
      <c r="D35">
        <v>643.35913854507953</v>
      </c>
      <c r="E35">
        <v>749.162298368508</v>
      </c>
      <c r="F35">
        <v>587.30928893916462</v>
      </c>
      <c r="G35">
        <v>1074.1072794400263</v>
      </c>
      <c r="H35">
        <v>443.39323710586217</v>
      </c>
    </row>
    <row r="37" spans="2:8">
      <c r="C37" s="7" t="s">
        <v>32</v>
      </c>
      <c r="D37" s="7"/>
      <c r="E37" s="7"/>
      <c r="F37" s="7"/>
      <c r="G37" s="7"/>
      <c r="H37" s="7"/>
    </row>
    <row r="38" spans="2:8">
      <c r="B38" t="s">
        <v>26</v>
      </c>
      <c r="C38" t="s">
        <v>10</v>
      </c>
      <c r="D38" t="s">
        <v>27</v>
      </c>
      <c r="E38" t="s">
        <v>28</v>
      </c>
      <c r="F38" t="s">
        <v>29</v>
      </c>
      <c r="G38" t="s">
        <v>30</v>
      </c>
      <c r="H38" t="s">
        <v>31</v>
      </c>
    </row>
    <row r="39" spans="2:8">
      <c r="B39">
        <v>0.1</v>
      </c>
      <c r="C39">
        <f t="shared" ref="C39:H42" si="10">C32/$C32</f>
        <v>1</v>
      </c>
      <c r="D39">
        <f t="shared" si="10"/>
        <v>1.7831741915229564</v>
      </c>
      <c r="E39">
        <f>E32/$C32</f>
        <v>2.0891028480122422</v>
      </c>
      <c r="F39">
        <f t="shared" si="10"/>
        <v>1.5794457458877502</v>
      </c>
      <c r="G39">
        <f>G32/$C32</f>
        <v>3.0422434354358385</v>
      </c>
      <c r="H39">
        <f t="shared" si="10"/>
        <v>1.4653392157237015</v>
      </c>
    </row>
    <row r="40" spans="2:8">
      <c r="B40">
        <f>B39/2</f>
        <v>0.05</v>
      </c>
      <c r="C40">
        <f t="shared" si="10"/>
        <v>1</v>
      </c>
      <c r="D40">
        <f t="shared" si="10"/>
        <v>1.7238117855421315</v>
      </c>
      <c r="E40">
        <f t="shared" si="10"/>
        <v>1.7510904878042424</v>
      </c>
      <c r="F40">
        <f t="shared" si="10"/>
        <v>1.314316890534738</v>
      </c>
      <c r="G40">
        <f t="shared" si="10"/>
        <v>2.7852437554337275</v>
      </c>
      <c r="H40">
        <f t="shared" si="10"/>
        <v>1.2288197368791143</v>
      </c>
    </row>
    <row r="41" spans="2:8">
      <c r="B41">
        <f>B40/2</f>
        <v>2.5000000000000001E-2</v>
      </c>
      <c r="C41">
        <f t="shared" si="10"/>
        <v>1</v>
      </c>
      <c r="D41">
        <f t="shared" si="10"/>
        <v>1.8389243144062988</v>
      </c>
      <c r="E41">
        <f t="shared" si="10"/>
        <v>2.1421408422970818</v>
      </c>
      <c r="F41">
        <f t="shared" si="10"/>
        <v>1.6150747707661108</v>
      </c>
      <c r="G41">
        <f t="shared" si="10"/>
        <v>3.3769329867875091</v>
      </c>
      <c r="H41">
        <f t="shared" si="10"/>
        <v>1.607983551332673</v>
      </c>
    </row>
    <row r="42" spans="2:8">
      <c r="B42">
        <f>B41/2</f>
        <v>1.2500000000000001E-2</v>
      </c>
      <c r="C42">
        <f t="shared" si="10"/>
        <v>1</v>
      </c>
      <c r="D42">
        <f t="shared" si="10"/>
        <v>1.7371699087754511</v>
      </c>
      <c r="E42">
        <f t="shared" si="10"/>
        <v>2.022854924324105</v>
      </c>
      <c r="F42">
        <f t="shared" si="10"/>
        <v>1.585826582329545</v>
      </c>
      <c r="G42">
        <f t="shared" si="10"/>
        <v>2.9002569993169316</v>
      </c>
      <c r="H42">
        <f t="shared" si="10"/>
        <v>1.1972308204041653</v>
      </c>
    </row>
    <row r="43" spans="2:8">
      <c r="B43" t="s">
        <v>33</v>
      </c>
      <c r="C43">
        <f>AVERAGE(C39:C42)</f>
        <v>1</v>
      </c>
      <c r="D43">
        <f t="shared" ref="D43:H43" si="11">AVERAGE(D39:D42)</f>
        <v>1.7707700500617094</v>
      </c>
      <c r="E43">
        <f t="shared" si="11"/>
        <v>2.0012972756094181</v>
      </c>
      <c r="F43">
        <f t="shared" si="11"/>
        <v>1.5236659973795361</v>
      </c>
      <c r="G43">
        <f t="shared" si="11"/>
        <v>3.0261692942435019</v>
      </c>
      <c r="H43">
        <f t="shared" si="11"/>
        <v>1.3748433310849135</v>
      </c>
    </row>
    <row r="44" spans="2:8">
      <c r="B44" t="s">
        <v>34</v>
      </c>
      <c r="C44">
        <f>STDEV(C39:C42)</f>
        <v>0</v>
      </c>
      <c r="D44">
        <f t="shared" ref="D44:H44" si="12">STDEV(D39:D42)</f>
        <v>5.2066990742343847E-2</v>
      </c>
      <c r="E44">
        <f t="shared" si="12"/>
        <v>0.1737957591582526</v>
      </c>
      <c r="F44">
        <f t="shared" si="12"/>
        <v>0.14042546190502603</v>
      </c>
      <c r="G44">
        <f t="shared" si="12"/>
        <v>0.25638029519097449</v>
      </c>
      <c r="H44">
        <f t="shared" si="12"/>
        <v>0.19614022318129801</v>
      </c>
    </row>
    <row r="46" spans="2:8">
      <c r="C46" t="s">
        <v>32</v>
      </c>
    </row>
    <row r="47" spans="2:8">
      <c r="B47" t="s">
        <v>26</v>
      </c>
      <c r="C47" t="s">
        <v>10</v>
      </c>
      <c r="D47" t="s">
        <v>30</v>
      </c>
      <c r="E47" t="s">
        <v>31</v>
      </c>
      <c r="F47" t="s">
        <v>28</v>
      </c>
      <c r="G47" t="s">
        <v>29</v>
      </c>
    </row>
    <row r="48" spans="2:8">
      <c r="B48">
        <v>0.1</v>
      </c>
      <c r="C48">
        <v>1</v>
      </c>
      <c r="D48">
        <v>3.0422434354358385</v>
      </c>
      <c r="E48">
        <v>1.4653392157237015</v>
      </c>
      <c r="F48">
        <v>2.0891028480122422</v>
      </c>
      <c r="G48">
        <v>1.5794457458877502</v>
      </c>
    </row>
    <row r="49" spans="2:7">
      <c r="B49">
        <v>0.05</v>
      </c>
      <c r="C49">
        <v>1</v>
      </c>
      <c r="D49">
        <v>2.7852437554337275</v>
      </c>
      <c r="E49">
        <v>1.2288197368791143</v>
      </c>
      <c r="F49">
        <v>1.7510904878042424</v>
      </c>
      <c r="G49">
        <v>1.314316890534738</v>
      </c>
    </row>
    <row r="50" spans="2:7">
      <c r="B50">
        <v>2.5000000000000001E-2</v>
      </c>
      <c r="C50">
        <v>1</v>
      </c>
      <c r="D50">
        <v>3.3769329867875091</v>
      </c>
      <c r="E50">
        <v>1.607983551332673</v>
      </c>
      <c r="F50">
        <v>2.1421408422970818</v>
      </c>
      <c r="G50">
        <v>1.6150747707661108</v>
      </c>
    </row>
    <row r="51" spans="2:7">
      <c r="B51">
        <v>1.2500000000000001E-2</v>
      </c>
      <c r="C51">
        <v>1</v>
      </c>
      <c r="D51">
        <v>2.9002569993169316</v>
      </c>
      <c r="E51">
        <v>1.1972308204041653</v>
      </c>
      <c r="F51">
        <v>2.022854924324105</v>
      </c>
      <c r="G51">
        <v>1.585826582329545</v>
      </c>
    </row>
    <row r="52" spans="2:7">
      <c r="B52" t="s">
        <v>33</v>
      </c>
      <c r="C52">
        <v>1</v>
      </c>
      <c r="D52">
        <v>3.0261692942435019</v>
      </c>
      <c r="E52">
        <v>1.3748433310849135</v>
      </c>
      <c r="F52">
        <v>2.0012972756094181</v>
      </c>
      <c r="G52">
        <v>1.5236659973795361</v>
      </c>
    </row>
    <row r="53" spans="2:7">
      <c r="B53" t="s">
        <v>34</v>
      </c>
      <c r="C53">
        <v>0</v>
      </c>
      <c r="D53">
        <v>0.25638029519097449</v>
      </c>
      <c r="E53">
        <v>0.19614022318129801</v>
      </c>
      <c r="F53">
        <v>0.1737957591582526</v>
      </c>
      <c r="G53">
        <v>0.14042546190502603</v>
      </c>
    </row>
    <row r="55" spans="2:7">
      <c r="C55" t="s">
        <v>32</v>
      </c>
    </row>
    <row r="56" spans="2:7">
      <c r="B56" t="s">
        <v>26</v>
      </c>
      <c r="C56" t="s">
        <v>10</v>
      </c>
      <c r="D56" t="s">
        <v>35</v>
      </c>
      <c r="E56" t="s">
        <v>36</v>
      </c>
    </row>
    <row r="57" spans="2:7">
      <c r="B57">
        <v>0.1</v>
      </c>
      <c r="C57">
        <v>1</v>
      </c>
      <c r="D57">
        <v>3.0422434354358385</v>
      </c>
      <c r="E57">
        <v>2.0891028480122422</v>
      </c>
    </row>
    <row r="58" spans="2:7">
      <c r="B58">
        <v>0.05</v>
      </c>
      <c r="C58">
        <v>1</v>
      </c>
      <c r="D58">
        <v>2.7852437554337275</v>
      </c>
      <c r="E58">
        <v>1.7510904878042424</v>
      </c>
    </row>
    <row r="59" spans="2:7">
      <c r="B59">
        <v>2.5000000000000001E-2</v>
      </c>
      <c r="C59">
        <v>1</v>
      </c>
      <c r="D59">
        <v>3.3769329867875091</v>
      </c>
      <c r="E59">
        <v>2.1421408422970818</v>
      </c>
    </row>
    <row r="60" spans="2:7">
      <c r="B60">
        <v>1.2500000000000001E-2</v>
      </c>
      <c r="C60">
        <v>1</v>
      </c>
      <c r="D60">
        <v>2.9002569993169316</v>
      </c>
      <c r="E60">
        <v>2.022854924324105</v>
      </c>
    </row>
    <row r="61" spans="2:7">
      <c r="B61" t="s">
        <v>33</v>
      </c>
      <c r="C61">
        <v>1</v>
      </c>
      <c r="D61">
        <v>3.0261692942435019</v>
      </c>
      <c r="E61">
        <v>2.0012972756094181</v>
      </c>
    </row>
    <row r="62" spans="2:7">
      <c r="B62" t="s">
        <v>34</v>
      </c>
      <c r="C62">
        <v>0</v>
      </c>
      <c r="D62">
        <v>0.25638029519097449</v>
      </c>
      <c r="E62">
        <v>0.1737957591582526</v>
      </c>
    </row>
  </sheetData>
  <mergeCells count="23">
    <mergeCell ref="C12:F12"/>
    <mergeCell ref="G12:J12"/>
    <mergeCell ref="K12:N12"/>
    <mergeCell ref="O12:R12"/>
    <mergeCell ref="S12:V12"/>
    <mergeCell ref="C16:F16"/>
    <mergeCell ref="G16:J16"/>
    <mergeCell ref="K16:N16"/>
    <mergeCell ref="O16:R16"/>
    <mergeCell ref="S16:V16"/>
    <mergeCell ref="O24:R24"/>
    <mergeCell ref="S24:V24"/>
    <mergeCell ref="W24:Z24"/>
    <mergeCell ref="AA12:AD12"/>
    <mergeCell ref="AE12:AH12"/>
    <mergeCell ref="W15:Z15"/>
    <mergeCell ref="W16:Z16"/>
    <mergeCell ref="W12:Z12"/>
    <mergeCell ref="C30:H30"/>
    <mergeCell ref="C37:H37"/>
    <mergeCell ref="C24:F24"/>
    <mergeCell ref="G24:J24"/>
    <mergeCell ref="K24:N24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1" sqref="C1:G1"/>
    </sheetView>
  </sheetViews>
  <sheetFormatPr baseColWidth="10" defaultRowHeight="15" x14ac:dyDescent="0"/>
  <cols>
    <col min="2" max="2" width="66.7109375" bestFit="1" customWidth="1"/>
    <col min="6" max="6" width="11.42578125" bestFit="1" customWidth="1"/>
    <col min="7" max="7" width="16.7109375" bestFit="1" customWidth="1"/>
  </cols>
  <sheetData>
    <row r="1" spans="1:7">
      <c r="A1" t="s">
        <v>37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</row>
    <row r="2" spans="1:7">
      <c r="A2">
        <v>1</v>
      </c>
      <c r="B2" t="s">
        <v>44</v>
      </c>
      <c r="C2">
        <v>9.5000000000000001E-2</v>
      </c>
      <c r="D2">
        <v>1859.2370000000001</v>
      </c>
      <c r="E2">
        <v>95506130</v>
      </c>
      <c r="F2">
        <f>E2-$E$8</f>
        <v>65352930</v>
      </c>
      <c r="G2">
        <f>F2/$F$2</f>
        <v>1</v>
      </c>
    </row>
    <row r="3" spans="1:7">
      <c r="A3">
        <v>2</v>
      </c>
      <c r="B3" t="s">
        <v>45</v>
      </c>
      <c r="C3">
        <v>9.5000000000000001E-2</v>
      </c>
      <c r="D3">
        <v>2163.5329999999999</v>
      </c>
      <c r="E3">
        <v>111137368</v>
      </c>
      <c r="F3">
        <f t="shared" ref="F3:F7" si="0">E3-$E$8</f>
        <v>80984168</v>
      </c>
      <c r="G3">
        <f t="shared" ref="G3:G7" si="1">F3/$F$2</f>
        <v>1.2391819004901541</v>
      </c>
    </row>
    <row r="4" spans="1:7">
      <c r="A4">
        <v>3</v>
      </c>
      <c r="B4" t="s">
        <v>46</v>
      </c>
      <c r="C4">
        <v>9.5000000000000001E-2</v>
      </c>
      <c r="D4">
        <v>1335.9549999999999</v>
      </c>
      <c r="E4">
        <v>68625960</v>
      </c>
      <c r="F4">
        <f t="shared" si="0"/>
        <v>38472760</v>
      </c>
      <c r="G4">
        <f t="shared" si="1"/>
        <v>0.58869219788615446</v>
      </c>
    </row>
    <row r="5" spans="1:7">
      <c r="A5">
        <v>4</v>
      </c>
      <c r="B5" t="s">
        <v>47</v>
      </c>
      <c r="C5">
        <v>9.5000000000000001E-2</v>
      </c>
      <c r="D5">
        <v>1242.2760000000001</v>
      </c>
      <c r="E5">
        <v>63813822</v>
      </c>
      <c r="F5">
        <f t="shared" si="0"/>
        <v>33660622</v>
      </c>
      <c r="G5">
        <f t="shared" si="1"/>
        <v>0.51505911058616649</v>
      </c>
    </row>
    <row r="6" spans="1:7">
      <c r="A6">
        <v>5</v>
      </c>
      <c r="B6" t="s">
        <v>48</v>
      </c>
      <c r="C6">
        <v>9.5000000000000001E-2</v>
      </c>
      <c r="D6">
        <v>1353.8219999999999</v>
      </c>
      <c r="E6">
        <v>69543756</v>
      </c>
      <c r="F6">
        <f t="shared" si="0"/>
        <v>39390556</v>
      </c>
      <c r="G6">
        <f t="shared" si="1"/>
        <v>0.60273588345618168</v>
      </c>
    </row>
    <row r="7" spans="1:7">
      <c r="A7">
        <v>6</v>
      </c>
      <c r="B7" t="s">
        <v>49</v>
      </c>
      <c r="C7">
        <v>9.5000000000000001E-2</v>
      </c>
      <c r="D7">
        <v>1252.1679999999999</v>
      </c>
      <c r="E7">
        <v>64321925</v>
      </c>
      <c r="F7">
        <f t="shared" si="0"/>
        <v>34168725</v>
      </c>
      <c r="G7">
        <f t="shared" si="1"/>
        <v>0.52283386529112008</v>
      </c>
    </row>
    <row r="8" spans="1:7">
      <c r="A8">
        <v>7</v>
      </c>
      <c r="B8" t="s">
        <v>50</v>
      </c>
      <c r="C8">
        <v>9.5000000000000001E-2</v>
      </c>
      <c r="D8">
        <v>586.99800000000005</v>
      </c>
      <c r="E8">
        <v>30153200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topLeftCell="H1" workbookViewId="0">
      <selection activeCell="Q38" sqref="Q38"/>
    </sheetView>
  </sheetViews>
  <sheetFormatPr baseColWidth="10" defaultRowHeight="15" x14ac:dyDescent="0"/>
  <cols>
    <col min="1" max="1" width="17.140625" bestFit="1" customWidth="1"/>
    <col min="2" max="2" width="13.7109375" bestFit="1" customWidth="1"/>
    <col min="3" max="3" width="7" bestFit="1" customWidth="1"/>
    <col min="4" max="4" width="10.42578125" bestFit="1" customWidth="1"/>
    <col min="5" max="5" width="9.7109375" customWidth="1"/>
    <col min="6" max="6" width="12.140625" bestFit="1" customWidth="1"/>
    <col min="7" max="9" width="8" bestFit="1" customWidth="1"/>
    <col min="10" max="10" width="7" bestFit="1" customWidth="1"/>
    <col min="11" max="13" width="6" bestFit="1" customWidth="1"/>
    <col min="14" max="14" width="7" bestFit="1" customWidth="1"/>
    <col min="15" max="15" width="19.28515625" customWidth="1"/>
    <col min="16" max="16" width="8" bestFit="1" customWidth="1"/>
    <col min="17" max="17" width="9" bestFit="1" customWidth="1"/>
    <col min="18" max="18" width="8" bestFit="1" customWidth="1"/>
    <col min="19" max="20" width="9" bestFit="1" customWidth="1"/>
    <col min="21" max="22" width="8" bestFit="1" customWidth="1"/>
    <col min="23" max="25" width="9" bestFit="1" customWidth="1"/>
    <col min="26" max="26" width="8.7109375" bestFit="1" customWidth="1"/>
    <col min="29" max="29" width="3" bestFit="1" customWidth="1"/>
    <col min="30" max="30" width="2" bestFit="1" customWidth="1"/>
    <col min="31" max="31" width="5.140625" bestFit="1" customWidth="1"/>
  </cols>
  <sheetData>
    <row r="1" spans="1:31">
      <c r="A1" t="s">
        <v>0</v>
      </c>
    </row>
    <row r="2" spans="1:31">
      <c r="A2" t="s">
        <v>1</v>
      </c>
      <c r="B2" t="s">
        <v>2</v>
      </c>
      <c r="C2">
        <v>1.3</v>
      </c>
      <c r="D2" t="s">
        <v>3</v>
      </c>
      <c r="E2" t="s">
        <v>4</v>
      </c>
      <c r="F2" t="s">
        <v>5</v>
      </c>
      <c r="G2" t="s">
        <v>6</v>
      </c>
      <c r="H2" t="b">
        <v>0</v>
      </c>
      <c r="I2">
        <v>1</v>
      </c>
      <c r="O2">
        <v>1</v>
      </c>
      <c r="P2">
        <v>0</v>
      </c>
      <c r="Q2">
        <v>1</v>
      </c>
      <c r="R2">
        <v>24</v>
      </c>
      <c r="S2">
        <v>384</v>
      </c>
      <c r="Y2">
        <v>1</v>
      </c>
      <c r="Z2" t="s">
        <v>7</v>
      </c>
      <c r="AC2">
        <v>14</v>
      </c>
      <c r="AD2">
        <v>1</v>
      </c>
      <c r="AE2" t="s">
        <v>8</v>
      </c>
    </row>
    <row r="3" spans="1:31">
      <c r="B3" t="s">
        <v>51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  <c r="V3">
        <v>20</v>
      </c>
      <c r="W3">
        <v>21</v>
      </c>
      <c r="X3">
        <v>22</v>
      </c>
      <c r="Y3">
        <v>23</v>
      </c>
      <c r="Z3">
        <v>24</v>
      </c>
    </row>
    <row r="4" spans="1:31">
      <c r="B4">
        <v>23.1</v>
      </c>
    </row>
    <row r="15" spans="1:31" s="2" customFormat="1">
      <c r="B15" s="2" t="s">
        <v>52</v>
      </c>
      <c r="Z15" s="3"/>
    </row>
    <row r="16" spans="1:31" ht="45">
      <c r="B16" t="s">
        <v>62</v>
      </c>
      <c r="P16" s="2" t="s">
        <v>53</v>
      </c>
      <c r="Q16" s="2" t="s">
        <v>54</v>
      </c>
      <c r="R16" s="2" t="s">
        <v>55</v>
      </c>
      <c r="S16" s="2" t="s">
        <v>56</v>
      </c>
      <c r="T16" s="2" t="s">
        <v>57</v>
      </c>
      <c r="U16" s="2" t="s">
        <v>58</v>
      </c>
      <c r="V16" s="2" t="s">
        <v>59</v>
      </c>
      <c r="W16" s="2" t="s">
        <v>60</v>
      </c>
      <c r="X16" s="2" t="s">
        <v>61</v>
      </c>
    </row>
    <row r="17" spans="1:26">
      <c r="P17">
        <v>3059.26</v>
      </c>
      <c r="Q17">
        <v>1311.5129999999999</v>
      </c>
      <c r="R17">
        <v>793.66300000000001</v>
      </c>
      <c r="S17">
        <v>5690.7290000000003</v>
      </c>
      <c r="T17">
        <v>2516.0790000000002</v>
      </c>
      <c r="U17">
        <v>1258.04</v>
      </c>
      <c r="V17">
        <v>5336.1149999999998</v>
      </c>
      <c r="W17">
        <v>2341.5859999999998</v>
      </c>
      <c r="X17">
        <v>1016.001</v>
      </c>
    </row>
    <row r="18" spans="1:26">
      <c r="B18" s="2"/>
    </row>
    <row r="19" spans="1:26" ht="30">
      <c r="O19" s="2" t="s">
        <v>71</v>
      </c>
      <c r="P19">
        <v>1</v>
      </c>
      <c r="Q19">
        <v>1</v>
      </c>
      <c r="R19">
        <v>1</v>
      </c>
      <c r="S19">
        <v>0.68854538638842877</v>
      </c>
      <c r="T19">
        <v>0.68854538638842877</v>
      </c>
      <c r="U19">
        <v>0.68854538638842877</v>
      </c>
      <c r="V19">
        <v>0.50452754858634896</v>
      </c>
      <c r="W19">
        <v>0.50452754858634896</v>
      </c>
      <c r="X19">
        <v>0.50452754858634896</v>
      </c>
    </row>
    <row r="20" spans="1:26">
      <c r="O20" t="s">
        <v>24</v>
      </c>
      <c r="P20">
        <f>P17/P19</f>
        <v>3059.26</v>
      </c>
      <c r="Q20">
        <f t="shared" ref="Q20:X20" si="0">Q17/Q19</f>
        <v>1311.5129999999999</v>
      </c>
      <c r="R20">
        <f t="shared" si="0"/>
        <v>793.66300000000001</v>
      </c>
      <c r="S20">
        <f t="shared" si="0"/>
        <v>8264.8567726945621</v>
      </c>
      <c r="T20">
        <f t="shared" si="0"/>
        <v>3654.1948428372821</v>
      </c>
      <c r="U20">
        <f t="shared" si="0"/>
        <v>1827.0981475871838</v>
      </c>
      <c r="V20">
        <f t="shared" si="0"/>
        <v>10576.459134791396</v>
      </c>
      <c r="W20">
        <f t="shared" si="0"/>
        <v>4641.1459722287918</v>
      </c>
      <c r="X20">
        <f t="shared" si="0"/>
        <v>2013.7671428384119</v>
      </c>
    </row>
    <row r="21" spans="1:26">
      <c r="A21" t="s">
        <v>22</v>
      </c>
      <c r="O21" s="2"/>
      <c r="P21" s="2"/>
      <c r="Q21" s="2"/>
      <c r="R21" s="3"/>
      <c r="S21" s="2"/>
      <c r="T21" s="2"/>
      <c r="U21" s="2"/>
      <c r="V21" s="3"/>
      <c r="W21" s="2"/>
      <c r="X21" s="2"/>
      <c r="Y21" s="2"/>
      <c r="Z21" s="3"/>
    </row>
    <row r="22" spans="1:26">
      <c r="S22" s="7" t="s">
        <v>63</v>
      </c>
      <c r="T22" s="7"/>
      <c r="U22" s="7"/>
    </row>
    <row r="23" spans="1:26">
      <c r="O23" t="s">
        <v>26</v>
      </c>
      <c r="P23" t="s">
        <v>64</v>
      </c>
      <c r="Q23" t="s">
        <v>65</v>
      </c>
      <c r="R23" t="s">
        <v>66</v>
      </c>
      <c r="S23" t="s">
        <v>64</v>
      </c>
      <c r="T23" t="s">
        <v>65</v>
      </c>
      <c r="U23" t="s">
        <v>66</v>
      </c>
    </row>
    <row r="24" spans="1:26">
      <c r="O24">
        <v>0.1</v>
      </c>
      <c r="P24">
        <f>P20</f>
        <v>3059.26</v>
      </c>
      <c r="Q24">
        <f>S20</f>
        <v>8264.8567726945621</v>
      </c>
      <c r="R24">
        <f>V20</f>
        <v>10576.459134791396</v>
      </c>
      <c r="S24">
        <f t="shared" ref="S24:U26" si="1">P24/$P24</f>
        <v>1</v>
      </c>
      <c r="T24">
        <f t="shared" si="1"/>
        <v>2.701586910787106</v>
      </c>
      <c r="U24">
        <f t="shared" si="1"/>
        <v>3.4571952481290884</v>
      </c>
    </row>
    <row r="25" spans="1:26">
      <c r="O25">
        <v>0.05</v>
      </c>
      <c r="P25">
        <f>Q20</f>
        <v>1311.5129999999999</v>
      </c>
      <c r="Q25">
        <f>T20</f>
        <v>3654.1948428372821</v>
      </c>
      <c r="R25">
        <f>W20</f>
        <v>4641.1459722287918</v>
      </c>
      <c r="S25">
        <f t="shared" si="1"/>
        <v>1</v>
      </c>
      <c r="T25">
        <f t="shared" si="1"/>
        <v>2.7862437069531771</v>
      </c>
      <c r="U25">
        <f t="shared" si="1"/>
        <v>3.5387723737612911</v>
      </c>
    </row>
    <row r="26" spans="1:26">
      <c r="O26">
        <v>2.5000000000000001E-2</v>
      </c>
      <c r="P26">
        <f>R20</f>
        <v>793.66300000000001</v>
      </c>
      <c r="Q26">
        <f>U20</f>
        <v>1827.0981475871838</v>
      </c>
      <c r="R26">
        <f>X20</f>
        <v>2013.7671428384119</v>
      </c>
      <c r="S26">
        <f t="shared" si="1"/>
        <v>1</v>
      </c>
      <c r="T26">
        <f t="shared" si="1"/>
        <v>2.3021082595348199</v>
      </c>
      <c r="U26">
        <f t="shared" si="1"/>
        <v>2.5373075761858774</v>
      </c>
    </row>
    <row r="27" spans="1:26" ht="45">
      <c r="R27" s="2" t="s">
        <v>33</v>
      </c>
      <c r="S27">
        <f>AVERAGE(S24:S26)</f>
        <v>1</v>
      </c>
      <c r="T27">
        <f t="shared" ref="T27:U27" si="2">AVERAGE(T24:T26)</f>
        <v>2.5966462924250342</v>
      </c>
      <c r="U27">
        <f t="shared" si="2"/>
        <v>3.1777583993587526</v>
      </c>
    </row>
    <row r="31" spans="1:26">
      <c r="B31" s="2"/>
    </row>
  </sheetData>
  <mergeCells count="1">
    <mergeCell ref="S22:U2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H1" sqref="H1:I4"/>
    </sheetView>
  </sheetViews>
  <sheetFormatPr baseColWidth="10" defaultRowHeight="15" x14ac:dyDescent="0"/>
  <cols>
    <col min="7" max="7" width="11.42578125" bestFit="1" customWidth="1"/>
  </cols>
  <sheetData>
    <row r="1" spans="1:9">
      <c r="C1" t="s">
        <v>39</v>
      </c>
      <c r="D1" t="s">
        <v>68</v>
      </c>
      <c r="E1" t="s">
        <v>69</v>
      </c>
      <c r="F1" t="s">
        <v>70</v>
      </c>
      <c r="G1" t="s">
        <v>42</v>
      </c>
      <c r="H1" t="s">
        <v>23</v>
      </c>
      <c r="I1" t="s">
        <v>72</v>
      </c>
    </row>
    <row r="2" spans="1:9">
      <c r="A2">
        <v>1</v>
      </c>
      <c r="B2" t="s">
        <v>64</v>
      </c>
      <c r="C2">
        <v>2.8000000000000001E-2</v>
      </c>
      <c r="D2">
        <v>43427.428999999996</v>
      </c>
      <c r="E2">
        <v>1216.1980000000001</v>
      </c>
      <c r="F2">
        <v>57932190</v>
      </c>
      <c r="G2">
        <f>F2-$F$5</f>
        <v>6167576</v>
      </c>
      <c r="H2">
        <f>G2/$G$2</f>
        <v>1</v>
      </c>
      <c r="I2" t="s">
        <v>64</v>
      </c>
    </row>
    <row r="3" spans="1:9">
      <c r="A3">
        <v>2</v>
      </c>
      <c r="B3" t="s">
        <v>65</v>
      </c>
      <c r="C3">
        <v>2.8000000000000001E-2</v>
      </c>
      <c r="D3">
        <v>41987.459000000003</v>
      </c>
      <c r="E3">
        <v>1175.8710000000001</v>
      </c>
      <c r="F3">
        <v>56011270</v>
      </c>
      <c r="G3">
        <f t="shared" ref="G3:G5" si="0">F3-$F$5</f>
        <v>4246656</v>
      </c>
      <c r="H3">
        <f t="shared" ref="H3:H4" si="1">G3/$G$2</f>
        <v>0.68854538638842877</v>
      </c>
      <c r="I3" t="s">
        <v>65</v>
      </c>
    </row>
    <row r="4" spans="1:9">
      <c r="A4">
        <v>3</v>
      </c>
      <c r="B4" t="s">
        <v>66</v>
      </c>
      <c r="C4">
        <v>2.8000000000000001E-2</v>
      </c>
      <c r="D4">
        <v>41136.675999999999</v>
      </c>
      <c r="E4">
        <v>1152.0450000000001</v>
      </c>
      <c r="F4">
        <v>54876326</v>
      </c>
      <c r="G4">
        <f t="shared" si="0"/>
        <v>3111712</v>
      </c>
      <c r="H4">
        <f t="shared" si="1"/>
        <v>0.50452754858634896</v>
      </c>
      <c r="I4" t="s">
        <v>66</v>
      </c>
    </row>
    <row r="5" spans="1:9">
      <c r="A5">
        <v>4</v>
      </c>
      <c r="B5" t="s">
        <v>67</v>
      </c>
      <c r="C5">
        <v>2.8000000000000001E-2</v>
      </c>
      <c r="D5">
        <v>38804.057999999997</v>
      </c>
      <c r="E5">
        <v>1086.7190000000001</v>
      </c>
      <c r="F5">
        <v>51764614</v>
      </c>
      <c r="G5">
        <f t="shared" si="0"/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F43" sqref="F43"/>
    </sheetView>
  </sheetViews>
  <sheetFormatPr baseColWidth="10" defaultRowHeight="15" x14ac:dyDescent="0"/>
  <cols>
    <col min="1" max="1" width="13.140625" bestFit="1" customWidth="1"/>
  </cols>
  <sheetData>
    <row r="1" spans="1:4">
      <c r="B1" s="6" t="s">
        <v>64</v>
      </c>
      <c r="C1" s="6" t="s">
        <v>65</v>
      </c>
      <c r="D1" s="6" t="s">
        <v>66</v>
      </c>
    </row>
    <row r="2" spans="1:4">
      <c r="A2" t="s">
        <v>105</v>
      </c>
      <c r="B2" s="4">
        <v>1</v>
      </c>
      <c r="C2" s="4">
        <v>2.5966459999999998</v>
      </c>
      <c r="D2" s="4">
        <v>3.177759</v>
      </c>
    </row>
    <row r="3" spans="1:4">
      <c r="A3" t="s">
        <v>106</v>
      </c>
      <c r="B3" s="4">
        <v>1</v>
      </c>
      <c r="C3" s="4">
        <v>2.0012970000000001</v>
      </c>
      <c r="D3" s="4">
        <v>3.0261689999999999</v>
      </c>
    </row>
    <row r="4" spans="1:4">
      <c r="A4" t="s">
        <v>107</v>
      </c>
      <c r="B4">
        <f>AVERAGE(B2:B3)</f>
        <v>1</v>
      </c>
      <c r="C4">
        <f t="shared" ref="C4:D4" si="0">AVERAGE(C2:C3)</f>
        <v>2.2989714999999999</v>
      </c>
      <c r="D4">
        <f t="shared" si="0"/>
        <v>3.1019639999999997</v>
      </c>
    </row>
    <row r="5" spans="1:4">
      <c r="A5" t="s">
        <v>108</v>
      </c>
      <c r="B5">
        <f>STDEV(B2:B3)/SQRT(2)</f>
        <v>0</v>
      </c>
      <c r="C5">
        <f t="shared" ref="C5:D5" si="1">STDEV(C2:C3)/SQRT(2)</f>
        <v>0.29767449999999951</v>
      </c>
      <c r="D5">
        <f t="shared" si="1"/>
        <v>7.5795000000000057E-2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G38" sqref="G38"/>
    </sheetView>
  </sheetViews>
  <sheetFormatPr baseColWidth="10" defaultRowHeight="15" x14ac:dyDescent="0"/>
  <sheetData>
    <row r="1" spans="1:3">
      <c r="A1" s="5" t="s">
        <v>73</v>
      </c>
      <c r="B1" s="4" t="s">
        <v>74</v>
      </c>
      <c r="C1" s="4" t="s">
        <v>74</v>
      </c>
    </row>
    <row r="2" spans="1:3">
      <c r="A2" s="5"/>
      <c r="B2" s="4"/>
      <c r="C2" s="4"/>
    </row>
    <row r="3" spans="1:3">
      <c r="A3" s="5" t="s">
        <v>75</v>
      </c>
      <c r="B3" s="4" t="s">
        <v>66</v>
      </c>
      <c r="C3" s="4" t="s">
        <v>65</v>
      </c>
    </row>
    <row r="4" spans="1:3">
      <c r="A4" s="5" t="s">
        <v>76</v>
      </c>
      <c r="B4" s="4" t="s">
        <v>76</v>
      </c>
      <c r="C4" s="4" t="s">
        <v>76</v>
      </c>
    </row>
    <row r="5" spans="1:3">
      <c r="A5" s="5" t="s">
        <v>77</v>
      </c>
      <c r="B5" s="4" t="s">
        <v>64</v>
      </c>
      <c r="C5" s="4" t="s">
        <v>64</v>
      </c>
    </row>
    <row r="6" spans="1:3">
      <c r="A6" s="5"/>
      <c r="B6" s="4"/>
      <c r="C6" s="4"/>
    </row>
    <row r="7" spans="1:3">
      <c r="A7" s="5" t="s">
        <v>78</v>
      </c>
      <c r="B7" s="4"/>
      <c r="C7" s="4"/>
    </row>
    <row r="8" spans="1:3">
      <c r="A8" s="5" t="s">
        <v>79</v>
      </c>
      <c r="B8" s="4">
        <v>1.2999999999999999E-3</v>
      </c>
      <c r="C8" s="4">
        <v>4.87E-2</v>
      </c>
    </row>
    <row r="9" spans="1:3">
      <c r="A9" s="5" t="s">
        <v>80</v>
      </c>
      <c r="B9" s="4" t="s">
        <v>96</v>
      </c>
      <c r="C9" s="4" t="s">
        <v>81</v>
      </c>
    </row>
    <row r="10" spans="1:3">
      <c r="A10" s="5" t="s">
        <v>82</v>
      </c>
      <c r="B10" s="4" t="s">
        <v>83</v>
      </c>
      <c r="C10" s="4" t="s">
        <v>83</v>
      </c>
    </row>
    <row r="11" spans="1:3">
      <c r="A11" s="5" t="s">
        <v>84</v>
      </c>
      <c r="B11" s="4" t="s">
        <v>85</v>
      </c>
      <c r="C11" s="4" t="s">
        <v>85</v>
      </c>
    </row>
    <row r="12" spans="1:3">
      <c r="A12" s="5" t="s">
        <v>86</v>
      </c>
      <c r="B12" s="4" t="s">
        <v>97</v>
      </c>
      <c r="C12" s="4" t="s">
        <v>101</v>
      </c>
    </row>
    <row r="13" spans="1:3">
      <c r="A13" s="5"/>
      <c r="B13" s="4"/>
      <c r="C13" s="4"/>
    </row>
    <row r="14" spans="1:3">
      <c r="A14" s="5" t="s">
        <v>87</v>
      </c>
      <c r="B14" s="4"/>
      <c r="C14" s="4"/>
    </row>
    <row r="15" spans="1:3">
      <c r="A15" s="5" t="s">
        <v>88</v>
      </c>
      <c r="B15" s="4" t="s">
        <v>89</v>
      </c>
      <c r="C15" s="4" t="s">
        <v>89</v>
      </c>
    </row>
    <row r="16" spans="1:3">
      <c r="A16" s="5" t="s">
        <v>90</v>
      </c>
      <c r="B16" s="4" t="s">
        <v>98</v>
      </c>
      <c r="C16" s="4" t="s">
        <v>102</v>
      </c>
    </row>
    <row r="17" spans="1:3">
      <c r="A17" s="5" t="s">
        <v>91</v>
      </c>
      <c r="B17" s="4" t="s">
        <v>99</v>
      </c>
      <c r="C17" s="4" t="s">
        <v>103</v>
      </c>
    </row>
    <row r="18" spans="1:3">
      <c r="A18" s="5" t="s">
        <v>92</v>
      </c>
      <c r="B18" s="4" t="s">
        <v>100</v>
      </c>
      <c r="C18" s="4" t="s">
        <v>104</v>
      </c>
    </row>
    <row r="19" spans="1:3">
      <c r="A19" s="5" t="s">
        <v>93</v>
      </c>
      <c r="B19" s="4">
        <v>0.99739999999999995</v>
      </c>
      <c r="C19" s="4">
        <v>0.90500000000000003</v>
      </c>
    </row>
    <row r="20" spans="1:3">
      <c r="A20" s="5"/>
      <c r="B20" s="4"/>
      <c r="C20" s="4"/>
    </row>
    <row r="21" spans="1:3">
      <c r="A21" s="5" t="s">
        <v>94</v>
      </c>
      <c r="B21" s="4"/>
      <c r="C21" s="4"/>
    </row>
    <row r="22" spans="1:3">
      <c r="A22" s="5" t="s">
        <v>95</v>
      </c>
      <c r="B22" s="4"/>
      <c r="C22" s="4"/>
    </row>
    <row r="23" spans="1:3">
      <c r="A23" s="5" t="s">
        <v>79</v>
      </c>
      <c r="B23" s="4"/>
      <c r="C23" s="4"/>
    </row>
    <row r="24" spans="1:3">
      <c r="A24" s="5" t="s">
        <v>80</v>
      </c>
      <c r="B24" s="4"/>
      <c r="C24" s="4"/>
    </row>
    <row r="25" spans="1:3">
      <c r="A25" s="5" t="s">
        <v>82</v>
      </c>
      <c r="B25" s="4"/>
      <c r="C25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lysate RLUs rep 1</vt:lpstr>
      <vt:lpstr>lysate quant rep 1</vt:lpstr>
      <vt:lpstr>lysate RLUs rep 2</vt:lpstr>
      <vt:lpstr>lysate quant rep 2</vt:lpstr>
      <vt:lpstr>compiled</vt:lpstr>
      <vt:lpstr>Unpaired t tests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Mable</dc:creator>
  <cp:lastModifiedBy>Mable</cp:lastModifiedBy>
  <dcterms:created xsi:type="dcterms:W3CDTF">2019-12-15T23:10:39Z</dcterms:created>
  <dcterms:modified xsi:type="dcterms:W3CDTF">2019-12-16T03:21:55Z</dcterms:modified>
</cp:coreProperties>
</file>